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<sst xmlns="http://schemas.openxmlformats.org/spreadsheetml/2006/main" count="9" uniqueCount="9">
  <si>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Spitalul Clinic Judeţean de Urgenţă Tîrgu Mureş</t>
  </si>
  <si>
    <t>UNITATI SANITARE CARE DERULEAZA PNS</t>
  </si>
  <si>
    <t>Spital Clinic Judeţean Mureş</t>
  </si>
  <si>
    <t>Institutul de Urgenta pentru Boli Cardiovasculare si Transplant Tg Mures</t>
  </si>
  <si>
    <t>Spital Municipal Sighişoara</t>
  </si>
  <si>
    <t>TOTAL</t>
  </si>
  <si>
    <t>Centrul Medical Topmed</t>
  </si>
  <si>
    <t>TOTAL (lei)</t>
  </si>
  <si>
    <t>VALOARE DECONTATA  PENTRU PNS SPITALE IN ANUL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</si>
</sst>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wrapText="1"/>
    </xf>
    <xf numFmtId="0" fontId="0" fillId="0" borderId="0" xfId="0" applyAlignment="1">
      <alignment/>
    </xf>
    <xf numFmtId="0" fontId="38" fillId="0" borderId="0" xfId="0" applyFont="1" applyBorder="1" applyAlignment="1">
      <alignment horizontal="center" wrapText="1"/>
    </xf>
    <xf numFmtId="4" fontId="36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4" fontId="39" fillId="0" borderId="12" xfId="0" applyNumberFormat="1" applyFont="1" applyBorder="1" applyAlignment="1">
      <alignment horizontal="right" vertical="center"/>
    </xf>
    <xf numFmtId="4" fontId="21" fillId="33" borderId="12" xfId="0" applyNumberFormat="1" applyFont="1" applyFill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4" fontId="21" fillId="0" borderId="16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/>
    </xf>
    <xf numFmtId="17" fontId="38" fillId="0" borderId="19" xfId="0" applyNumberFormat="1" applyFont="1" applyBorder="1" applyAlignment="1">
      <alignment horizontal="center"/>
    </xf>
    <xf numFmtId="17" fontId="38" fillId="0" borderId="20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4" fontId="40" fillId="0" borderId="22" xfId="0" applyNumberFormat="1" applyFont="1" applyBorder="1" applyAlignment="1">
      <alignment/>
    </xf>
    <xf numFmtId="0" fontId="39" fillId="0" borderId="23" xfId="0" applyFont="1" applyBorder="1" applyAlignment="1">
      <alignment horizontal="left" wrapText="1"/>
    </xf>
    <xf numFmtId="0" fontId="40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M19" sqref="M19:M20"/>
    </sheetView>
  </sheetViews>
  <sheetFormatPr defaultColWidth="9.140625" defaultRowHeight="15"/>
  <cols>
    <col min="1" max="1" width="42.421875" style="0" bestFit="1" customWidth="1"/>
    <col min="2" max="4" width="14.28125" style="0" bestFit="1" customWidth="1"/>
    <col min="5" max="5" width="13.140625" style="0" bestFit="1" customWidth="1"/>
    <col min="6" max="8" width="14.28125" style="0" bestFit="1" customWidth="1"/>
    <col min="9" max="9" width="13.00390625" style="0" customWidth="1"/>
    <col min="10" max="11" width="14.28125" style="0" bestFit="1" customWidth="1"/>
    <col min="12" max="12" width="9.28125" style="0" customWidth="1"/>
    <col min="13" max="13" width="10.421875" style="0" customWidth="1"/>
    <col min="14" max="14" width="15.421875" style="0" bestFit="1" customWidth="1"/>
  </cols>
  <sheetData>
    <row r="1" spans="1:10" ht="16.5" customHeight="1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 thickBot="1">
      <c r="A2" s="3"/>
      <c r="B2" s="4"/>
      <c r="C2" s="5"/>
      <c r="D2" s="5"/>
      <c r="E2" s="5"/>
      <c r="F2" s="5"/>
      <c r="G2" s="5"/>
      <c r="H2" s="5"/>
      <c r="I2" s="5"/>
      <c r="J2" s="5"/>
    </row>
    <row r="3" spans="1:14" ht="16.5" thickBot="1">
      <c r="A3" s="21" t="s">
        <v>1</v>
      </c>
      <c r="B3" s="22">
        <v>44927</v>
      </c>
      <c r="C3" s="22">
        <v>44958</v>
      </c>
      <c r="D3" s="23">
        <v>44986</v>
      </c>
      <c r="E3" s="23">
        <v>45017</v>
      </c>
      <c r="F3" s="23">
        <v>45047</v>
      </c>
      <c r="G3" s="23">
        <v>45078</v>
      </c>
      <c r="H3" s="22">
        <v>45108</v>
      </c>
      <c r="I3" s="22">
        <v>45139</v>
      </c>
      <c r="J3" s="23">
        <v>44805</v>
      </c>
      <c r="K3" s="23">
        <v>45200</v>
      </c>
      <c r="L3" s="23">
        <v>44866</v>
      </c>
      <c r="M3" s="23">
        <v>45261</v>
      </c>
      <c r="N3" s="24" t="s">
        <v>7</v>
      </c>
    </row>
    <row r="4" spans="1:16" s="2" customFormat="1" ht="15">
      <c r="A4" s="9" t="s">
        <v>0</v>
      </c>
      <c r="B4" s="12">
        <f>4385301.46+2848077.49+9308</f>
        <v>7242686.95</v>
      </c>
      <c r="C4" s="12">
        <f>4889469.18+1590916.9+15744</f>
        <v>6496130.08</v>
      </c>
      <c r="D4" s="12">
        <f>6250471.84+1983035.37+8708</f>
        <v>8242215.21</v>
      </c>
      <c r="E4" s="13">
        <f>853455.65+385668.14+5654.5</f>
        <v>1244778.29</v>
      </c>
      <c r="F4" s="12">
        <f>4000869.62+516890.07+4728</f>
        <v>4522487.69</v>
      </c>
      <c r="G4" s="12">
        <f>4314882.27+1363272.87+13235</f>
        <v>5691390.14</v>
      </c>
      <c r="H4" s="12">
        <f>2229276.36+1340387.26+8192.5</f>
        <v>3577856.12</v>
      </c>
      <c r="I4" s="12">
        <v>0</v>
      </c>
      <c r="J4" s="12">
        <f>5236001.43+593999.73</f>
        <v>5830001.16</v>
      </c>
      <c r="K4" s="13">
        <f>3145020.81+826586.19+23022</f>
        <v>3994629</v>
      </c>
      <c r="L4" s="13"/>
      <c r="M4" s="12"/>
      <c r="N4" s="14">
        <f>SUM(B4:M4)</f>
        <v>46842174.64</v>
      </c>
      <c r="O4" s="7"/>
      <c r="P4" s="8"/>
    </row>
    <row r="5" spans="1:16" ht="15">
      <c r="A5" s="10" t="s">
        <v>2</v>
      </c>
      <c r="B5" s="15">
        <f>3819046.1+1088471.82+127680</f>
        <v>5035197.92</v>
      </c>
      <c r="C5" s="16">
        <f>2386947.26+351198+169920</f>
        <v>2908065.26</v>
      </c>
      <c r="D5" s="16">
        <f>4986218.12+1204653.91+338240</f>
        <v>6529112.03</v>
      </c>
      <c r="E5" s="16">
        <f>99256.28+260328.68+348480</f>
        <v>708064.96</v>
      </c>
      <c r="F5" s="16">
        <f>2112860.42+56407.5+277760</f>
        <v>2447027.92</v>
      </c>
      <c r="G5" s="16">
        <f>1847069.81+468756.67+278400</f>
        <v>2594226.48</v>
      </c>
      <c r="H5" s="15">
        <f>2090436.75+725288.18+250240</f>
        <v>3065964.93</v>
      </c>
      <c r="I5" s="16">
        <v>0</v>
      </c>
      <c r="J5" s="16">
        <f>2558982.42+454327.42</f>
        <v>3013309.84</v>
      </c>
      <c r="K5" s="16">
        <f>2114686.69+172998.89+636480</f>
        <v>2924165.58</v>
      </c>
      <c r="L5" s="16"/>
      <c r="M5" s="16"/>
      <c r="N5" s="17">
        <f>SUM(B5:M5)</f>
        <v>29225134.92</v>
      </c>
      <c r="O5" s="1"/>
      <c r="P5" s="1"/>
    </row>
    <row r="6" spans="1:15" ht="31.5" customHeight="1">
      <c r="A6" s="11" t="s">
        <v>3</v>
      </c>
      <c r="B6" s="16">
        <f>21890.47+6881862.84</f>
        <v>6903753.31</v>
      </c>
      <c r="C6" s="16">
        <f>9791.75+11702441.02</f>
        <v>11712232.77</v>
      </c>
      <c r="D6" s="16">
        <f>33129.46+9540094.63</f>
        <v>9573224.090000002</v>
      </c>
      <c r="E6" s="16">
        <v>10873.63</v>
      </c>
      <c r="F6" s="16">
        <v>1705921.6</v>
      </c>
      <c r="G6" s="16">
        <f>17463.11+3136783.12</f>
        <v>3154246.23</v>
      </c>
      <c r="H6" s="16">
        <f>31667.98+356780.8</f>
        <v>388448.77999999997</v>
      </c>
      <c r="I6" s="16">
        <v>0</v>
      </c>
      <c r="J6" s="16">
        <f>34376.86+5089395.4</f>
        <v>5123772.260000001</v>
      </c>
      <c r="K6" s="16">
        <f>5803.6+1387495.32</f>
        <v>1393298.9200000002</v>
      </c>
      <c r="L6" s="16"/>
      <c r="M6" s="16"/>
      <c r="N6" s="17">
        <f>SUM(B6:M6)</f>
        <v>39965771.59</v>
      </c>
      <c r="O6" s="1"/>
    </row>
    <row r="7" spans="1:15" ht="15">
      <c r="A7" s="10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/>
      <c r="M7" s="16"/>
      <c r="N7" s="17">
        <f>SUM(B7:M7)</f>
        <v>0</v>
      </c>
      <c r="O7" s="1"/>
    </row>
    <row r="8" spans="1:16" ht="15.75" thickBot="1">
      <c r="A8" s="26" t="s">
        <v>6</v>
      </c>
      <c r="B8" s="18">
        <f>8039494.77+196569.93+638080</f>
        <v>8874144.7</v>
      </c>
      <c r="C8" s="19">
        <f>4222149.17+180951.38+682240</f>
        <v>5085340.55</v>
      </c>
      <c r="D8" s="19">
        <f>6717858.86+182720.22+698560</f>
        <v>7599139.08</v>
      </c>
      <c r="E8" s="19">
        <f>1516835.44+65046.49+693440</f>
        <v>2275321.9299999997</v>
      </c>
      <c r="F8" s="19">
        <f>2768030.91+64162.98+642880</f>
        <v>3475073.89</v>
      </c>
      <c r="G8" s="19">
        <f>3090413.79+52082.16+930880</f>
        <v>4073375.95</v>
      </c>
      <c r="H8" s="18">
        <f>4271227.38+869760</f>
        <v>5140987.38</v>
      </c>
      <c r="I8" s="19">
        <v>0</v>
      </c>
      <c r="J8" s="19">
        <f>3909360.16+50441.76</f>
        <v>3959801.92</v>
      </c>
      <c r="K8" s="19">
        <f>4186645.42+122379.25+1119680</f>
        <v>5428704.67</v>
      </c>
      <c r="L8" s="19"/>
      <c r="M8" s="19"/>
      <c r="N8" s="20">
        <f>SUM(B8:M8)</f>
        <v>45911890.07</v>
      </c>
      <c r="O8" s="1"/>
      <c r="P8" s="1"/>
    </row>
    <row r="9" spans="1:14" s="2" customFormat="1" ht="15.75" thickBot="1">
      <c r="A9" s="27" t="s">
        <v>5</v>
      </c>
      <c r="B9" s="25">
        <f>SUM(B4:B8)</f>
        <v>28055782.88</v>
      </c>
      <c r="C9" s="25">
        <f aca="true" t="shared" si="0" ref="C9:N9">SUM(C4:C8)</f>
        <v>26201768.66</v>
      </c>
      <c r="D9" s="25">
        <f t="shared" si="0"/>
        <v>31943690.410000004</v>
      </c>
      <c r="E9" s="25">
        <f t="shared" si="0"/>
        <v>4239038.81</v>
      </c>
      <c r="F9" s="25">
        <f t="shared" si="0"/>
        <v>12150511.100000001</v>
      </c>
      <c r="G9" s="25">
        <f t="shared" si="0"/>
        <v>15513238.8</v>
      </c>
      <c r="H9" s="25">
        <f t="shared" si="0"/>
        <v>12173257.21</v>
      </c>
      <c r="I9" s="25">
        <f>SUM(I4:I8)</f>
        <v>0</v>
      </c>
      <c r="J9" s="25">
        <f t="shared" si="0"/>
        <v>17926885.18</v>
      </c>
      <c r="K9" s="25">
        <f t="shared" si="0"/>
        <v>13740798.17</v>
      </c>
      <c r="L9" s="25">
        <f t="shared" si="0"/>
        <v>0</v>
      </c>
      <c r="M9" s="25">
        <f t="shared" si="0"/>
        <v>0</v>
      </c>
      <c r="N9" s="25">
        <f t="shared" si="0"/>
        <v>161944971.22</v>
      </c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  <row r="12" spans="2:10" ht="15">
      <c r="B12" s="1"/>
      <c r="C12" s="1"/>
      <c r="D12" s="1"/>
      <c r="E12" s="1"/>
      <c r="F12" s="1"/>
      <c r="G12" s="1"/>
      <c r="H12" s="1"/>
      <c r="I12" s="1"/>
      <c r="J12" s="1"/>
    </row>
  </sheetData>
  <sheetProtection/>
  <mergeCells count="1">
    <mergeCell ref="A1:J1"/>
  </mergeCells>
  <printOptions/>
  <pageMargins left="0.17" right="0.17" top="0.75" bottom="0.75" header="0.3" footer="0.3"/>
  <pageSetup horizontalDpi="600" verticalDpi="600" orientation="landscape" paperSize="9" scale="85" r:id="rId1"/>
  <ignoredErrors>
    <ignoredError sqref="I9 L9:M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2023-10-20T08:10:51Z</dcterms:modified>
  <cp:category/>
  <cp:version/>
  <cp:contentType/>
  <cp:contentStatus/>
</cp:coreProperties>
</file>